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2" i="1" l="1"/>
  <c r="D51" i="1"/>
  <c r="F32" i="1" l="1"/>
  <c r="F39" i="1"/>
  <c r="F34" i="1"/>
  <c r="F38" i="1"/>
  <c r="F35" i="1"/>
  <c r="F42" i="1" l="1"/>
  <c r="F8" i="1"/>
  <c r="F13" i="1"/>
  <c r="G32" i="1"/>
  <c r="F33" i="1"/>
  <c r="F43" i="1"/>
  <c r="F47" i="1"/>
  <c r="F54" i="1"/>
  <c r="F55" i="1"/>
  <c r="F19" i="1"/>
  <c r="F48" i="1"/>
  <c r="F52" i="1"/>
  <c r="F50" i="1"/>
  <c r="D6" i="1"/>
  <c r="F6" i="1" s="1"/>
  <c r="D17" i="1"/>
  <c r="F17" i="1" s="1"/>
  <c r="D32" i="1"/>
  <c r="D56" i="1" l="1"/>
  <c r="E13" i="1"/>
  <c r="E43" i="1" l="1"/>
  <c r="G27" i="1"/>
  <c r="E8" i="1"/>
  <c r="E19" i="1"/>
  <c r="E33" i="1"/>
  <c r="E25" i="1"/>
  <c r="E22" i="1"/>
  <c r="E21" i="1"/>
  <c r="D27" i="1"/>
  <c r="F27" i="1" s="1"/>
  <c r="F56" i="1" s="1"/>
  <c r="G42" i="1" l="1"/>
  <c r="G17" i="1"/>
  <c r="G51" i="1" s="1"/>
  <c r="G56" i="1" s="1"/>
  <c r="E52" i="1"/>
  <c r="E46" i="1"/>
  <c r="E45" i="1"/>
  <c r="E32" i="1"/>
  <c r="E36" i="1"/>
  <c r="E23" i="1"/>
  <c r="E26" i="1" l="1"/>
  <c r="E54" i="1" l="1"/>
  <c r="E44" i="1"/>
  <c r="E47" i="1"/>
  <c r="E41" i="1"/>
  <c r="E35" i="1"/>
  <c r="E34" i="1"/>
  <c r="E50" i="1"/>
  <c r="E42" i="1" l="1"/>
  <c r="E29" i="1"/>
  <c r="E28" i="1"/>
  <c r="E20" i="1"/>
  <c r="E17" i="1" s="1"/>
  <c r="E9" i="1"/>
  <c r="E12" i="1"/>
  <c r="E6" i="1" s="1"/>
  <c r="E27" i="1" l="1"/>
  <c r="F51" i="1"/>
  <c r="E51" i="1"/>
  <c r="E56" i="1" s="1"/>
</calcChain>
</file>

<file path=xl/sharedStrings.xml><?xml version="1.0" encoding="utf-8"?>
<sst xmlns="http://schemas.openxmlformats.org/spreadsheetml/2006/main" count="71" uniqueCount="56">
  <si>
    <t>№п/п</t>
  </si>
  <si>
    <t>на 1м2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</si>
  <si>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</si>
  <si>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</si>
  <si>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</si>
  <si>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</si>
  <si>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</si>
  <si>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</si>
  <si>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</si>
  <si>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</si>
  <si>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Полная стоимость услуг</t>
  </si>
  <si>
    <t>руб.</t>
  </si>
  <si>
    <t>Расходы на управление МКД</t>
  </si>
  <si>
    <t>дезобработка</t>
  </si>
  <si>
    <t>съем показаний индив.приб.учета</t>
  </si>
  <si>
    <t>Вывоз мусора</t>
  </si>
  <si>
    <t>уборка мусорной площадки</t>
  </si>
  <si>
    <t>услуги сторонней организации</t>
  </si>
  <si>
    <t>зарплата обслуж.перс с отчислен.</t>
  </si>
  <si>
    <t>Налог и другие обязательства</t>
  </si>
  <si>
    <t>Прибыль управляющей компании</t>
  </si>
  <si>
    <t>Содержание придомовой территории</t>
  </si>
  <si>
    <t>рудования и конструкций МКД</t>
  </si>
  <si>
    <t>Обслуживание лифта,страхование</t>
  </si>
  <si>
    <t xml:space="preserve">Факт </t>
  </si>
  <si>
    <t>Обслуживание УУТЭ</t>
  </si>
  <si>
    <t>Услуги по уборке и благоустр.территории</t>
  </si>
  <si>
    <t>ИТОГО: Содержание и ремонт</t>
  </si>
  <si>
    <t>ж.д.по ул.Беляева 16</t>
  </si>
  <si>
    <t>Тариф 2018</t>
  </si>
  <si>
    <t xml:space="preserve">Услуги по уборке МОП </t>
  </si>
  <si>
    <t>ОТЧЕТ по статье "содержание и ремонт жилья " за 2018год</t>
  </si>
  <si>
    <t>элементов(песочница,кольцо баскетбольное,рукоход)</t>
  </si>
  <si>
    <t>и ремонт старых комплексов(качели,горка,ограждение)</t>
  </si>
  <si>
    <t>озеленение-9080,покос-14517,33,чистка снега-9744</t>
  </si>
  <si>
    <t>инвентарь,спецодежда-1937,43</t>
  </si>
  <si>
    <t xml:space="preserve">замена секций ограждения,демонтаж и установка новых </t>
  </si>
  <si>
    <t>Расход за</t>
  </si>
  <si>
    <t>2018год</t>
  </si>
  <si>
    <t>В месяц</t>
  </si>
  <si>
    <t>замки на техэтажи</t>
  </si>
  <si>
    <t>услуги электрика,установка датчиков движения</t>
  </si>
  <si>
    <t>электроматериалы(датчики,лампы)</t>
  </si>
  <si>
    <t>юр.услуг 68456,почтовые расх-5211,выпиЕГРЮЛ 1460</t>
  </si>
  <si>
    <t>сайты УК и ГИС техподдержка,сопровождение 1С</t>
  </si>
  <si>
    <t xml:space="preserve">з/плата обслуживающего  перс и налоги от 3/пл </t>
  </si>
  <si>
    <t>канцтов 8437 руб;связь-10911 руб.)</t>
  </si>
  <si>
    <t>услуги ркц,паспорт,оргтехника,катридж-7208,эл.отч</t>
  </si>
  <si>
    <t>гидроопресс,подготовка к отоп.сезону</t>
  </si>
  <si>
    <t>текущий ремонт</t>
  </si>
  <si>
    <t>коврики в подъезд-5475, инвентарь,х/тов.2925,08</t>
  </si>
  <si>
    <t>ремонт насоса,ремонт трубопровода,сварочные раб.</t>
  </si>
  <si>
    <r>
      <rPr>
        <b/>
        <i/>
        <sz val="14"/>
        <rFont val="Arial Cyr"/>
        <charset val="204"/>
      </rPr>
      <t>Детская площадка</t>
    </r>
    <r>
      <rPr>
        <b/>
        <i/>
        <sz val="12"/>
        <rFont val="Arial Cyr"/>
        <charset val="204"/>
      </rPr>
      <t>:</t>
    </r>
    <r>
      <rPr>
        <i/>
        <sz val="12"/>
        <rFont val="Arial Cyr"/>
        <charset val="204"/>
      </rPr>
      <t>выравнивание площадки,бетониров.</t>
    </r>
  </si>
  <si>
    <r>
      <t>Прочие услуги(</t>
    </r>
    <r>
      <rPr>
        <b/>
        <i/>
        <sz val="12"/>
        <rFont val="Arial Cyr"/>
        <charset val="204"/>
      </rPr>
      <t xml:space="preserve"> </t>
    </r>
    <r>
      <rPr>
        <i/>
        <sz val="12"/>
        <rFont val="Arial Cyr"/>
        <charset val="204"/>
      </rPr>
      <t xml:space="preserve"> услуги банка- 64933 руб гсм-10059 руб</t>
    </r>
  </si>
  <si>
    <t>аренда,охрана офис-82060 общ/хоз 12542</t>
  </si>
  <si>
    <r>
      <t xml:space="preserve"> плитка на вход (3-й под.) </t>
    </r>
    <r>
      <rPr>
        <b/>
        <i/>
        <sz val="11"/>
        <rFont val="Arial Cyr"/>
        <charset val="204"/>
      </rPr>
      <t>частично за счет техобслужив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</si>
</sst>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b/>
      <i/>
      <sz val="12"/>
      <color rgb="FFFF0000"/>
      <name val="Arial Cyr"/>
      <charset val="204"/>
    </font>
    <font>
      <b/>
      <i/>
      <sz val="14"/>
      <name val="Arial Cyr"/>
      <charset val="204"/>
    </font>
    <font>
      <b/>
      <i/>
      <sz val="11"/>
      <name val="Arial Cyr"/>
      <charset val="204"/>
    </font>
    <font>
      <sz val="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/>
    <xf numFmtId="0" fontId="0" fillId="0" borderId="3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4" fillId="0" borderId="6" xfId="0" applyFont="1" applyBorder="1"/>
    <xf numFmtId="0" fontId="5" fillId="0" borderId="7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0" fillId="0" borderId="7" xfId="0" applyBorder="1"/>
    <xf numFmtId="0" fontId="2" fillId="0" borderId="0" xfId="0" applyFont="1" applyAlignment="1"/>
    <xf numFmtId="0" fontId="4" fillId="0" borderId="12" xfId="0" applyFont="1" applyBorder="1"/>
    <xf numFmtId="2" fontId="0" fillId="0" borderId="0" xfId="0" applyNumberFormat="1"/>
    <xf numFmtId="0" fontId="6" fillId="0" borderId="0" xfId="0" applyFont="1"/>
    <xf numFmtId="49" fontId="7" fillId="0" borderId="0" xfId="0" applyNumberFormat="1" applyFont="1" applyAlignment="1">
      <alignment horizontal="center"/>
    </xf>
    <xf numFmtId="49" fontId="7" fillId="0" borderId="0" xfId="0" applyNumberFormat="1" applyFont="1"/>
    <xf numFmtId="49" fontId="2" fillId="0" borderId="0" xfId="0" applyNumberFormat="1" applyFont="1" applyAlignment="1">
      <alignment horizontal="center"/>
    </xf>
    <xf numFmtId="49" fontId="7" fillId="0" borderId="0" xfId="0" applyNumberFormat="1" applyFont="1" applyBorder="1" applyAlignment="1"/>
    <xf numFmtId="49" fontId="7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0" fontId="2" fillId="0" borderId="1" xfId="0" applyFont="1" applyBorder="1"/>
    <xf numFmtId="0" fontId="2" fillId="0" borderId="3" xfId="0" applyFont="1" applyBorder="1"/>
    <xf numFmtId="0" fontId="2" fillId="0" borderId="2" xfId="0" applyFont="1" applyBorder="1"/>
    <xf numFmtId="0" fontId="8" fillId="0" borderId="1" xfId="0" applyFont="1" applyBorder="1"/>
    <xf numFmtId="0" fontId="9" fillId="0" borderId="11" xfId="0" applyFont="1" applyBorder="1"/>
    <xf numFmtId="2" fontId="8" fillId="0" borderId="1" xfId="0" applyNumberFormat="1" applyFont="1" applyBorder="1"/>
    <xf numFmtId="0" fontId="8" fillId="0" borderId="2" xfId="0" applyFont="1" applyBorder="1"/>
    <xf numFmtId="0" fontId="9" fillId="0" borderId="10" xfId="0" applyFont="1" applyBorder="1"/>
    <xf numFmtId="2" fontId="8" fillId="0" borderId="2" xfId="0" applyNumberFormat="1" applyFont="1" applyBorder="1"/>
    <xf numFmtId="0" fontId="10" fillId="0" borderId="3" xfId="0" applyFont="1" applyBorder="1"/>
    <xf numFmtId="0" fontId="10" fillId="0" borderId="8" xfId="0" applyFont="1" applyBorder="1"/>
    <xf numFmtId="2" fontId="10" fillId="0" borderId="3" xfId="0" applyNumberFormat="1" applyFont="1" applyBorder="1"/>
    <xf numFmtId="0" fontId="9" fillId="0" borderId="1" xfId="0" applyFont="1" applyBorder="1"/>
    <xf numFmtId="0" fontId="9" fillId="0" borderId="2" xfId="0" applyFont="1" applyBorder="1"/>
    <xf numFmtId="0" fontId="10" fillId="0" borderId="2" xfId="0" applyFont="1" applyBorder="1"/>
    <xf numFmtId="2" fontId="2" fillId="0" borderId="2" xfId="0" applyNumberFormat="1" applyFont="1" applyBorder="1"/>
    <xf numFmtId="0" fontId="8" fillId="0" borderId="6" xfId="0" applyFont="1" applyBorder="1"/>
    <xf numFmtId="0" fontId="9" fillId="0" borderId="13" xfId="0" applyFont="1" applyBorder="1"/>
    <xf numFmtId="2" fontId="8" fillId="0" borderId="6" xfId="0" applyNumberFormat="1" applyFont="1" applyBorder="1"/>
    <xf numFmtId="0" fontId="9" fillId="0" borderId="8" xfId="0" applyFont="1" applyBorder="1"/>
    <xf numFmtId="0" fontId="8" fillId="0" borderId="3" xfId="0" applyFont="1" applyBorder="1"/>
    <xf numFmtId="0" fontId="9" fillId="0" borderId="3" xfId="0" applyFont="1" applyBorder="1"/>
    <xf numFmtId="2" fontId="8" fillId="0" borderId="3" xfId="0" applyNumberFormat="1" applyFont="1" applyBorder="1"/>
    <xf numFmtId="0" fontId="10" fillId="0" borderId="9" xfId="0" applyFont="1" applyBorder="1"/>
    <xf numFmtId="0" fontId="10" fillId="0" borderId="1" xfId="0" applyFont="1" applyBorder="1"/>
    <xf numFmtId="0" fontId="2" fillId="0" borderId="7" xfId="0" applyFont="1" applyBorder="1"/>
    <xf numFmtId="0" fontId="2" fillId="0" borderId="4" xfId="0" applyFont="1" applyBorder="1"/>
    <xf numFmtId="2" fontId="10" fillId="0" borderId="1" xfId="0" applyNumberFormat="1" applyFont="1" applyBorder="1"/>
    <xf numFmtId="0" fontId="10" fillId="0" borderId="7" xfId="0" applyFont="1" applyBorder="1"/>
    <xf numFmtId="0" fontId="9" fillId="0" borderId="6" xfId="0" applyFont="1" applyBorder="1"/>
    <xf numFmtId="0" fontId="10" fillId="0" borderId="5" xfId="0" applyFont="1" applyBorder="1"/>
    <xf numFmtId="2" fontId="8" fillId="0" borderId="5" xfId="0" applyNumberFormat="1" applyFont="1" applyBorder="1"/>
    <xf numFmtId="0" fontId="8" fillId="0" borderId="13" xfId="0" applyFont="1" applyBorder="1"/>
    <xf numFmtId="2" fontId="9" fillId="0" borderId="6" xfId="0" applyNumberFormat="1" applyFont="1" applyBorder="1"/>
    <xf numFmtId="0" fontId="11" fillId="0" borderId="6" xfId="0" applyFont="1" applyBorder="1"/>
    <xf numFmtId="0" fontId="8" fillId="0" borderId="5" xfId="0" applyFont="1" applyBorder="1"/>
    <xf numFmtId="0" fontId="4" fillId="2" borderId="6" xfId="0" applyFont="1" applyFill="1" applyBorder="1"/>
    <xf numFmtId="0" fontId="9" fillId="2" borderId="6" xfId="0" applyFont="1" applyFill="1" applyBorder="1"/>
    <xf numFmtId="0" fontId="8" fillId="2" borderId="6" xfId="0" applyFont="1" applyFill="1" applyBorder="1"/>
    <xf numFmtId="2" fontId="8" fillId="2" borderId="6" xfId="0" applyNumberFormat="1" applyFont="1" applyFill="1" applyBorder="1"/>
    <xf numFmtId="0" fontId="8" fillId="2" borderId="5" xfId="0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3" xfId="0" applyNumberFormat="1" applyFont="1" applyBorder="1"/>
    <xf numFmtId="0" fontId="10" fillId="0" borderId="6" xfId="0" applyFont="1" applyBorder="1"/>
    <xf numFmtId="2" fontId="9" fillId="0" borderId="3" xfId="0" applyNumberFormat="1" applyFont="1" applyBorder="1"/>
    <xf numFmtId="0" fontId="9" fillId="0" borderId="7" xfId="0" applyFont="1" applyBorder="1"/>
    <xf numFmtId="0" fontId="9" fillId="2" borderId="1" xfId="0" applyFont="1" applyFill="1" applyBorder="1"/>
    <xf numFmtId="0" fontId="8" fillId="0" borderId="14" xfId="0" applyFont="1" applyBorder="1"/>
    <xf numFmtId="0" fontId="1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topLeftCell="A34" zoomScaleNormal="100" workbookViewId="0">
      <selection activeCell="I18" sqref="I18"/>
    </sheetView>
  </sheetViews>
  <sheetFormatPr defaultRowHeight="13.2" x14ac:dyDescent="0.25"/>
  <cols>
    <col min="1" max="1" width="5.88671875" customWidth="1"/>
    <col min="2" max="2" width="63.21875" customWidth="1"/>
    <col min="3" max="3" width="8" customWidth="1"/>
    <col min="4" max="4" width="26.21875" customWidth="1"/>
    <col min="5" max="5" width="10.88671875" hidden="1" customWidth="1"/>
    <col min="6" max="6" width="19" customWidth="1"/>
    <col min="7" max="7" width="13" customWidth="1"/>
    <col min="8" max="8" width="12" customWidth="1"/>
  </cols>
  <sheetData>
    <row r="1" spans="1:8" ht="17.399999999999999" x14ac:dyDescent="0.3">
      <c r="A1" s="18"/>
      <c r="B1" s="25" t="s">
        <v>31</v>
      </c>
      <c r="C1" s="25"/>
      <c r="D1" s="25"/>
      <c r="E1" s="26"/>
      <c r="F1" s="27"/>
      <c r="G1" s="2"/>
      <c r="H1" s="6"/>
    </row>
    <row r="2" spans="1:8" ht="17.399999999999999" x14ac:dyDescent="0.3">
      <c r="A2" s="1"/>
      <c r="B2" s="22" t="s">
        <v>28</v>
      </c>
      <c r="C2" s="22"/>
      <c r="D2" s="23"/>
      <c r="E2" s="22"/>
      <c r="F2" s="24"/>
      <c r="G2" s="2"/>
      <c r="H2" s="6"/>
    </row>
    <row r="3" spans="1:8" ht="15.6" thickBot="1" x14ac:dyDescent="0.3">
      <c r="A3" s="1"/>
      <c r="B3" s="1"/>
      <c r="C3" s="21"/>
      <c r="D3" s="1"/>
      <c r="E3" s="1"/>
      <c r="F3" s="1"/>
      <c r="G3" s="77">
        <v>14810</v>
      </c>
    </row>
    <row r="4" spans="1:8" ht="15" x14ac:dyDescent="0.25">
      <c r="A4" s="7" t="s">
        <v>0</v>
      </c>
      <c r="B4" s="28" t="s">
        <v>2</v>
      </c>
      <c r="C4" s="28" t="s">
        <v>4</v>
      </c>
      <c r="D4" s="69" t="s">
        <v>37</v>
      </c>
      <c r="E4" s="28" t="s">
        <v>24</v>
      </c>
      <c r="F4" s="28"/>
      <c r="G4" s="28" t="s">
        <v>29</v>
      </c>
    </row>
    <row r="5" spans="1:8" ht="23.25" customHeight="1" thickBot="1" x14ac:dyDescent="0.3">
      <c r="A5" s="3"/>
      <c r="B5" s="29"/>
      <c r="C5" s="30" t="s">
        <v>3</v>
      </c>
      <c r="D5" s="70" t="s">
        <v>38</v>
      </c>
      <c r="E5" s="30" t="s">
        <v>1</v>
      </c>
      <c r="F5" s="30" t="s">
        <v>39</v>
      </c>
      <c r="G5" s="30" t="s">
        <v>1</v>
      </c>
    </row>
    <row r="6" spans="1:8" ht="15.6" x14ac:dyDescent="0.3">
      <c r="A6" s="11">
        <v>1</v>
      </c>
      <c r="B6" s="31" t="s">
        <v>21</v>
      </c>
      <c r="C6" s="32" t="s">
        <v>9</v>
      </c>
      <c r="D6" s="31">
        <f>D8+D9+D10+D11+D12+D13+D14+D15+D16</f>
        <v>475562.58</v>
      </c>
      <c r="E6" s="33">
        <f>E8+E9+E12+E16+E13</f>
        <v>2.6759091829844701</v>
      </c>
      <c r="F6" s="33">
        <f>D6/12/G3</f>
        <v>2.6759091829844701</v>
      </c>
      <c r="G6" s="33">
        <v>1.86</v>
      </c>
    </row>
    <row r="7" spans="1:8" ht="10.8" customHeight="1" thickBot="1" x14ac:dyDescent="0.35">
      <c r="A7" s="13"/>
      <c r="B7" s="34"/>
      <c r="C7" s="35"/>
      <c r="D7" s="34"/>
      <c r="E7" s="36"/>
      <c r="F7" s="34"/>
      <c r="G7" s="34"/>
    </row>
    <row r="8" spans="1:8" ht="18" customHeight="1" x14ac:dyDescent="0.3">
      <c r="A8" s="10"/>
      <c r="B8" s="37" t="s">
        <v>26</v>
      </c>
      <c r="C8" s="38" t="s">
        <v>9</v>
      </c>
      <c r="D8" s="37">
        <v>290900</v>
      </c>
      <c r="E8" s="39">
        <f>D8/12/G3</f>
        <v>1.6368444744541977</v>
      </c>
      <c r="F8" s="39">
        <f>D8/12/G3</f>
        <v>1.6368444744541977</v>
      </c>
      <c r="G8" s="39">
        <v>1.635</v>
      </c>
    </row>
    <row r="9" spans="1:8" ht="18" customHeight="1" x14ac:dyDescent="0.3">
      <c r="A9" s="10"/>
      <c r="B9" s="37" t="s">
        <v>34</v>
      </c>
      <c r="C9" s="38"/>
      <c r="D9" s="37">
        <v>33341.33</v>
      </c>
      <c r="E9" s="39">
        <f>D9/12/G3</f>
        <v>0.18760595318478507</v>
      </c>
      <c r="F9" s="37"/>
      <c r="G9" s="37">
        <v>0.16</v>
      </c>
    </row>
    <row r="10" spans="1:8" ht="18" hidden="1" customHeight="1" x14ac:dyDescent="0.3">
      <c r="A10" s="10"/>
      <c r="B10" s="37"/>
      <c r="C10" s="38"/>
      <c r="D10" s="37"/>
      <c r="E10" s="39"/>
      <c r="F10" s="37"/>
      <c r="G10" s="37"/>
    </row>
    <row r="11" spans="1:8" ht="18" hidden="1" customHeight="1" x14ac:dyDescent="0.3">
      <c r="A11" s="10"/>
      <c r="B11" s="37"/>
      <c r="C11" s="38"/>
      <c r="D11" s="37"/>
      <c r="E11" s="39"/>
      <c r="F11" s="37"/>
      <c r="G11" s="37"/>
    </row>
    <row r="12" spans="1:8" ht="18" customHeight="1" x14ac:dyDescent="0.3">
      <c r="A12" s="10"/>
      <c r="B12" s="37" t="s">
        <v>35</v>
      </c>
      <c r="C12" s="38" t="s">
        <v>9</v>
      </c>
      <c r="D12" s="37">
        <v>1937.43</v>
      </c>
      <c r="E12" s="39">
        <f>D12/12/G3</f>
        <v>1.0901586765698853E-2</v>
      </c>
      <c r="F12" s="37"/>
      <c r="G12" s="37">
        <v>0.02</v>
      </c>
    </row>
    <row r="13" spans="1:8" ht="18" customHeight="1" x14ac:dyDescent="0.3">
      <c r="A13" s="10"/>
      <c r="B13" s="37" t="s">
        <v>52</v>
      </c>
      <c r="C13" s="38" t="s">
        <v>9</v>
      </c>
      <c r="D13" s="49">
        <v>149383.82</v>
      </c>
      <c r="E13" s="39">
        <f>D13/12/G3</f>
        <v>0.84055716857978846</v>
      </c>
      <c r="F13" s="73">
        <f>D13/12/G3</f>
        <v>0.84055716857978846</v>
      </c>
      <c r="G13" s="37">
        <v>0.05</v>
      </c>
    </row>
    <row r="14" spans="1:8" ht="18" customHeight="1" x14ac:dyDescent="0.3">
      <c r="A14" s="10"/>
      <c r="B14" s="37" t="s">
        <v>36</v>
      </c>
      <c r="C14" s="38"/>
      <c r="D14" s="37"/>
      <c r="E14" s="39"/>
      <c r="F14" s="37"/>
      <c r="G14" s="37"/>
    </row>
    <row r="15" spans="1:8" ht="18" customHeight="1" x14ac:dyDescent="0.3">
      <c r="A15" s="10"/>
      <c r="B15" s="37" t="s">
        <v>32</v>
      </c>
      <c r="C15" s="38"/>
      <c r="D15" s="37"/>
      <c r="E15" s="39"/>
      <c r="F15" s="37"/>
      <c r="G15" s="37"/>
    </row>
    <row r="16" spans="1:8" ht="18" customHeight="1" thickBot="1" x14ac:dyDescent="0.35">
      <c r="A16" s="10"/>
      <c r="B16" s="37" t="s">
        <v>33</v>
      </c>
      <c r="C16" s="38" t="s">
        <v>9</v>
      </c>
      <c r="D16" s="37"/>
      <c r="E16" s="39"/>
      <c r="F16" s="37"/>
      <c r="G16" s="37"/>
    </row>
    <row r="17" spans="1:7" ht="15.6" x14ac:dyDescent="0.3">
      <c r="A17" s="12">
        <v>2</v>
      </c>
      <c r="B17" s="31" t="s">
        <v>6</v>
      </c>
      <c r="C17" s="40" t="s">
        <v>9</v>
      </c>
      <c r="D17" s="31">
        <f>D19+D20+D21+D22+D23+D26+D25</f>
        <v>758895.96000000008</v>
      </c>
      <c r="E17" s="33">
        <f>E19+E20+E21+E22+E23+E26+E25</f>
        <v>4.1957303104278125</v>
      </c>
      <c r="F17" s="33">
        <f>D17/12/G3</f>
        <v>4.2701775827143829</v>
      </c>
      <c r="G17" s="31">
        <f>G19+G20+G21+G22+G26+G23</f>
        <v>3.0599999999999996</v>
      </c>
    </row>
    <row r="18" spans="1:7" ht="15" customHeight="1" thickBot="1" x14ac:dyDescent="0.35">
      <c r="A18" s="14"/>
      <c r="B18" s="34" t="s">
        <v>5</v>
      </c>
      <c r="C18" s="41"/>
      <c r="D18" s="34"/>
      <c r="E18" s="36"/>
      <c r="F18" s="34"/>
      <c r="G18" s="34"/>
    </row>
    <row r="19" spans="1:7" ht="20.25" customHeight="1" x14ac:dyDescent="0.3">
      <c r="A19" s="5"/>
      <c r="B19" s="37" t="s">
        <v>30</v>
      </c>
      <c r="C19" s="37"/>
      <c r="D19" s="37">
        <v>347600</v>
      </c>
      <c r="E19" s="39">
        <f>D19/12/G3</f>
        <v>1.9558856628404233</v>
      </c>
      <c r="F19" s="39">
        <f>D19/12/G3</f>
        <v>1.9558856628404233</v>
      </c>
      <c r="G19" s="37">
        <v>2.0099999999999998</v>
      </c>
    </row>
    <row r="20" spans="1:7" ht="20.25" customHeight="1" x14ac:dyDescent="0.3">
      <c r="A20" s="5"/>
      <c r="B20" s="37" t="s">
        <v>50</v>
      </c>
      <c r="C20" s="37"/>
      <c r="D20" s="37">
        <v>8400.08</v>
      </c>
      <c r="E20" s="39">
        <f>D20/12/G3</f>
        <v>4.7265811388701326E-2</v>
      </c>
      <c r="F20" s="37"/>
      <c r="G20" s="37">
        <v>0.04</v>
      </c>
    </row>
    <row r="21" spans="1:7" ht="20.25" customHeight="1" x14ac:dyDescent="0.3">
      <c r="A21" s="5"/>
      <c r="B21" s="37" t="s">
        <v>13</v>
      </c>
      <c r="C21" s="37"/>
      <c r="D21" s="37">
        <v>600</v>
      </c>
      <c r="E21" s="39">
        <f>D21/G3/12</f>
        <v>3.37609723160027E-3</v>
      </c>
      <c r="F21" s="37"/>
      <c r="G21" s="37">
        <v>0.01</v>
      </c>
    </row>
    <row r="22" spans="1:7" ht="20.25" customHeight="1" x14ac:dyDescent="0.3">
      <c r="A22" s="5"/>
      <c r="B22" s="37" t="s">
        <v>14</v>
      </c>
      <c r="C22" s="37"/>
      <c r="D22" s="37">
        <v>178000</v>
      </c>
      <c r="E22" s="39">
        <f>D22/12/G3</f>
        <v>1.0015755120414136</v>
      </c>
      <c r="F22" s="37"/>
      <c r="G22" s="37">
        <v>0.9</v>
      </c>
    </row>
    <row r="23" spans="1:7" ht="20.25" customHeight="1" x14ac:dyDescent="0.3">
      <c r="A23" s="5"/>
      <c r="B23" s="49" t="s">
        <v>40</v>
      </c>
      <c r="C23" s="49"/>
      <c r="D23" s="49">
        <v>1938</v>
      </c>
      <c r="E23" s="39">
        <f>D23/G3/12</f>
        <v>1.0904794058068872E-2</v>
      </c>
      <c r="F23" s="37"/>
      <c r="G23" s="37"/>
    </row>
    <row r="24" spans="1:7" ht="19.8" hidden="1" customHeight="1" x14ac:dyDescent="0.3">
      <c r="A24" s="5"/>
      <c r="B24" s="37"/>
      <c r="C24" s="37"/>
      <c r="D24" s="37"/>
      <c r="E24" s="39"/>
      <c r="F24" s="37"/>
      <c r="G24" s="37"/>
    </row>
    <row r="25" spans="1:7" ht="19.8" customHeight="1" x14ac:dyDescent="0.3">
      <c r="A25" s="5"/>
      <c r="B25" s="49" t="s">
        <v>41</v>
      </c>
      <c r="C25" s="49"/>
      <c r="D25" s="49">
        <v>172000</v>
      </c>
      <c r="E25" s="39">
        <f>D25/13/G3</f>
        <v>0.89336726743884065</v>
      </c>
      <c r="F25" s="37"/>
      <c r="G25" s="37"/>
    </row>
    <row r="26" spans="1:7" ht="20.25" customHeight="1" thickBot="1" x14ac:dyDescent="0.35">
      <c r="A26" s="8"/>
      <c r="B26" s="41" t="s">
        <v>42</v>
      </c>
      <c r="C26" s="34"/>
      <c r="D26" s="34">
        <v>50357.88</v>
      </c>
      <c r="E26" s="43">
        <f>D26/G3/12</f>
        <v>0.28335516542876432</v>
      </c>
      <c r="F26" s="42"/>
      <c r="G26" s="42">
        <v>0.1</v>
      </c>
    </row>
    <row r="27" spans="1:7" ht="19.8" customHeight="1" thickBot="1" x14ac:dyDescent="0.35">
      <c r="A27" s="19">
        <v>3</v>
      </c>
      <c r="B27" s="44" t="s">
        <v>15</v>
      </c>
      <c r="C27" s="45" t="s">
        <v>9</v>
      </c>
      <c r="D27" s="44">
        <f>D28+D29</f>
        <v>285020</v>
      </c>
      <c r="E27" s="46">
        <f>E28+E29</f>
        <v>1.6037587215845148</v>
      </c>
      <c r="F27" s="46">
        <f>D27/G3/12</f>
        <v>1.6037587215845148</v>
      </c>
      <c r="G27" s="44">
        <f>G28+G29</f>
        <v>1.57</v>
      </c>
    </row>
    <row r="28" spans="1:7" ht="19.8" customHeight="1" x14ac:dyDescent="0.3">
      <c r="A28" s="16"/>
      <c r="B28" s="52" t="s">
        <v>17</v>
      </c>
      <c r="C28" s="47" t="s">
        <v>11</v>
      </c>
      <c r="D28" s="37">
        <v>219600</v>
      </c>
      <c r="E28" s="39">
        <f>D28/12/G3</f>
        <v>1.2356515867656988</v>
      </c>
      <c r="F28" s="37">
        <v>1.24</v>
      </c>
      <c r="G28" s="37">
        <v>1.24</v>
      </c>
    </row>
    <row r="29" spans="1:7" ht="19.8" customHeight="1" thickBot="1" x14ac:dyDescent="0.35">
      <c r="A29" s="10"/>
      <c r="B29" s="42" t="s">
        <v>16</v>
      </c>
      <c r="C29" s="47" t="s">
        <v>9</v>
      </c>
      <c r="D29" s="37">
        <v>65420</v>
      </c>
      <c r="E29" s="39">
        <f>D29/12/G3</f>
        <v>0.36810713481881613</v>
      </c>
      <c r="F29" s="37"/>
      <c r="G29" s="37">
        <v>0.33</v>
      </c>
    </row>
    <row r="30" spans="1:7" ht="15.6" x14ac:dyDescent="0.3">
      <c r="A30" s="12">
        <v>4</v>
      </c>
      <c r="B30" s="48" t="s">
        <v>7</v>
      </c>
      <c r="C30" s="40" t="s">
        <v>9</v>
      </c>
      <c r="D30" s="31"/>
      <c r="E30" s="33"/>
      <c r="F30" s="31"/>
      <c r="G30" s="31"/>
    </row>
    <row r="31" spans="1:7" ht="15.6" x14ac:dyDescent="0.3">
      <c r="A31" s="15"/>
      <c r="B31" s="48" t="s">
        <v>8</v>
      </c>
      <c r="C31" s="49"/>
      <c r="D31" s="48"/>
      <c r="E31" s="50"/>
      <c r="F31" s="48"/>
      <c r="G31" s="48"/>
    </row>
    <row r="32" spans="1:7" ht="16.2" thickBot="1" x14ac:dyDescent="0.35">
      <c r="A32" s="14"/>
      <c r="B32" s="34" t="s">
        <v>22</v>
      </c>
      <c r="C32" s="49"/>
      <c r="D32" s="34">
        <f>D33+D34+D35+D36+D37+D38+D39</f>
        <v>540188.0199999999</v>
      </c>
      <c r="E32" s="36">
        <f>D32/12/G3</f>
        <v>3.0395454647760518</v>
      </c>
      <c r="F32" s="36">
        <f>D32/12/G3</f>
        <v>3.0395454647760518</v>
      </c>
      <c r="G32" s="34">
        <f>G33+G34+G35+G37+G41+G39</f>
        <v>3.73</v>
      </c>
    </row>
    <row r="33" spans="1:7" ht="15.6" x14ac:dyDescent="0.3">
      <c r="A33" s="17"/>
      <c r="B33" s="51" t="s">
        <v>18</v>
      </c>
      <c r="C33" s="52"/>
      <c r="D33" s="37">
        <v>350378.3</v>
      </c>
      <c r="E33" s="39">
        <f>D33/12/G3</f>
        <v>1.9715186810713481</v>
      </c>
      <c r="F33" s="39">
        <f>D33/12/G3</f>
        <v>1.9715186810713481</v>
      </c>
      <c r="G33" s="37">
        <v>2.44</v>
      </c>
    </row>
    <row r="34" spans="1:7" ht="15.6" x14ac:dyDescent="0.3">
      <c r="A34" s="17"/>
      <c r="B34" s="56" t="s">
        <v>48</v>
      </c>
      <c r="C34" s="37"/>
      <c r="D34" s="29">
        <v>95545.3</v>
      </c>
      <c r="E34" s="39">
        <f>D34/12/G3</f>
        <v>0.53761703803736216</v>
      </c>
      <c r="F34" s="39">
        <f>D34/12/G3</f>
        <v>0.53761703803736216</v>
      </c>
      <c r="G34" s="29">
        <v>0.6</v>
      </c>
    </row>
    <row r="35" spans="1:7" ht="15.6" x14ac:dyDescent="0.3">
      <c r="A35" s="17"/>
      <c r="B35" s="74" t="s">
        <v>51</v>
      </c>
      <c r="C35" s="49"/>
      <c r="D35" s="49">
        <v>63660</v>
      </c>
      <c r="E35" s="73">
        <f>D35/12/G3</f>
        <v>0.35820391627278864</v>
      </c>
      <c r="F35" s="73">
        <f>D35/12/G3</f>
        <v>0.35820391627278864</v>
      </c>
      <c r="G35" s="29"/>
    </row>
    <row r="36" spans="1:7" ht="0.6" customHeight="1" x14ac:dyDescent="0.3">
      <c r="A36" s="17"/>
      <c r="B36" s="74"/>
      <c r="C36" s="49"/>
      <c r="D36" s="49"/>
      <c r="E36" s="73">
        <f>D36/G3/12</f>
        <v>0</v>
      </c>
      <c r="F36" s="73"/>
      <c r="G36" s="29"/>
    </row>
    <row r="37" spans="1:7" ht="15.6" hidden="1" x14ac:dyDescent="0.3">
      <c r="A37" s="17"/>
      <c r="B37" s="74"/>
      <c r="C37" s="49"/>
      <c r="D37" s="49"/>
      <c r="E37" s="73"/>
      <c r="F37" s="73"/>
      <c r="G37" s="29"/>
    </row>
    <row r="38" spans="1:7" ht="15.6" x14ac:dyDescent="0.3">
      <c r="A38" s="17"/>
      <c r="B38" s="74" t="s">
        <v>55</v>
      </c>
      <c r="C38" s="49"/>
      <c r="D38" s="49">
        <v>28111.200000000001</v>
      </c>
      <c r="E38" s="73"/>
      <c r="F38" s="73">
        <f>D38/12/G3</f>
        <v>0.15817690749493585</v>
      </c>
      <c r="G38" s="29"/>
    </row>
    <row r="39" spans="1:7" ht="15.6" x14ac:dyDescent="0.3">
      <c r="A39" s="17"/>
      <c r="B39" s="56" t="s">
        <v>49</v>
      </c>
      <c r="C39" s="37"/>
      <c r="D39" s="29">
        <v>2493.2199999999998</v>
      </c>
      <c r="E39" s="39"/>
      <c r="F39" s="71">
        <f>D39/12/G3</f>
        <v>1.4028921899617375E-2</v>
      </c>
      <c r="G39" s="37">
        <v>0.68</v>
      </c>
    </row>
    <row r="40" spans="1:7" ht="0.6" customHeight="1" thickBot="1" x14ac:dyDescent="0.35">
      <c r="A40" s="17"/>
      <c r="B40" s="53"/>
      <c r="C40" s="37"/>
      <c r="D40" s="29"/>
      <c r="E40" s="39"/>
      <c r="F40" s="29"/>
      <c r="G40" s="29"/>
    </row>
    <row r="41" spans="1:7" ht="15" hidden="1" customHeight="1" thickBot="1" x14ac:dyDescent="0.35">
      <c r="A41" s="17"/>
      <c r="B41" s="54"/>
      <c r="C41" s="42"/>
      <c r="D41" s="29"/>
      <c r="E41" s="39">
        <f>D41/12/G3</f>
        <v>0</v>
      </c>
      <c r="F41" s="29"/>
      <c r="G41" s="29">
        <v>0.01</v>
      </c>
    </row>
    <row r="42" spans="1:7" ht="16.2" thickBot="1" x14ac:dyDescent="0.35">
      <c r="A42" s="9">
        <v>5</v>
      </c>
      <c r="B42" s="44" t="s">
        <v>12</v>
      </c>
      <c r="C42" s="57" t="s">
        <v>9</v>
      </c>
      <c r="D42" s="31">
        <f>D43+D47+D44+D45+D46</f>
        <v>988201.08000000007</v>
      </c>
      <c r="E42" s="33">
        <f>E43+E44+E45+E46+E47</f>
        <v>5.5604382174206624</v>
      </c>
      <c r="F42" s="33">
        <f>D42/12/G3</f>
        <v>5.5604382174206624</v>
      </c>
      <c r="G42" s="31">
        <f>G43+G44+G47+G45+G46</f>
        <v>6.8</v>
      </c>
    </row>
    <row r="43" spans="1:7" ht="18.600000000000001" customHeight="1" x14ac:dyDescent="0.3">
      <c r="A43" s="4"/>
      <c r="B43" s="51" t="s">
        <v>45</v>
      </c>
      <c r="C43" s="52"/>
      <c r="D43" s="52">
        <v>411447.33</v>
      </c>
      <c r="E43" s="55">
        <f>D43/G3/12</f>
        <v>2.3151436529372047</v>
      </c>
      <c r="F43" s="55">
        <f>D43/12/G3</f>
        <v>2.3151436529372047</v>
      </c>
      <c r="G43" s="52">
        <v>3.11</v>
      </c>
    </row>
    <row r="44" spans="1:7" ht="22.2" customHeight="1" x14ac:dyDescent="0.3">
      <c r="A44" s="4"/>
      <c r="B44" s="56" t="s">
        <v>44</v>
      </c>
      <c r="C44" s="37"/>
      <c r="D44" s="29">
        <v>34475.75</v>
      </c>
      <c r="E44" s="39">
        <f>D44/12/G3</f>
        <v>0.19398914022057168</v>
      </c>
      <c r="F44" s="71"/>
      <c r="G44" s="29"/>
    </row>
    <row r="45" spans="1:7" ht="22.2" customHeight="1" x14ac:dyDescent="0.3">
      <c r="A45" s="4"/>
      <c r="B45" s="56" t="s">
        <v>54</v>
      </c>
      <c r="C45" s="37"/>
      <c r="D45" s="29">
        <v>94905</v>
      </c>
      <c r="E45" s="39">
        <f>D45/G3/12</f>
        <v>0.53401417960837272</v>
      </c>
      <c r="F45" s="71"/>
      <c r="G45" s="29"/>
    </row>
    <row r="46" spans="1:7" ht="22.2" customHeight="1" x14ac:dyDescent="0.3">
      <c r="A46" s="4"/>
      <c r="B46" s="56" t="s">
        <v>43</v>
      </c>
      <c r="C46" s="37"/>
      <c r="D46" s="29">
        <v>75127</v>
      </c>
      <c r="E46" s="39">
        <f>D46/G3/12</f>
        <v>0.42272676119738911</v>
      </c>
      <c r="F46" s="71"/>
      <c r="G46" s="29">
        <v>0.5</v>
      </c>
    </row>
    <row r="47" spans="1:7" ht="18.600000000000001" customHeight="1" thickBot="1" x14ac:dyDescent="0.35">
      <c r="A47" s="4"/>
      <c r="B47" s="37" t="s">
        <v>47</v>
      </c>
      <c r="C47" s="37"/>
      <c r="D47" s="37">
        <v>372246</v>
      </c>
      <c r="E47" s="39">
        <f>D47/12/G3</f>
        <v>2.0945644834571238</v>
      </c>
      <c r="F47" s="39">
        <f>D47/12/G3</f>
        <v>2.0945644834571238</v>
      </c>
      <c r="G47" s="37">
        <v>3.19</v>
      </c>
    </row>
    <row r="48" spans="1:7" ht="18.600000000000001" customHeight="1" thickBot="1" x14ac:dyDescent="0.35">
      <c r="A48" s="9">
        <v>7</v>
      </c>
      <c r="B48" s="44" t="s">
        <v>53</v>
      </c>
      <c r="C48" s="44" t="s">
        <v>9</v>
      </c>
      <c r="D48" s="44">
        <v>94340</v>
      </c>
      <c r="E48" s="46"/>
      <c r="F48" s="46">
        <f>D48/12/G3</f>
        <v>0.53083502138194916</v>
      </c>
      <c r="G48" s="44">
        <v>0.55000000000000004</v>
      </c>
    </row>
    <row r="49" spans="1:7" ht="18.600000000000001" customHeight="1" thickBot="1" x14ac:dyDescent="0.35">
      <c r="A49" s="9"/>
      <c r="B49" s="72" t="s">
        <v>46</v>
      </c>
      <c r="C49" s="44"/>
      <c r="D49" s="44"/>
      <c r="E49" s="46"/>
      <c r="F49" s="44"/>
      <c r="G49" s="44"/>
    </row>
    <row r="50" spans="1:7" ht="24.6" customHeight="1" thickBot="1" x14ac:dyDescent="0.35">
      <c r="A50" s="9">
        <v>8</v>
      </c>
      <c r="B50" s="44" t="s">
        <v>23</v>
      </c>
      <c r="C50" s="44" t="s">
        <v>9</v>
      </c>
      <c r="D50" s="44">
        <v>510426</v>
      </c>
      <c r="E50" s="46">
        <f>D50/12/G3</f>
        <v>2.8720796758946658</v>
      </c>
      <c r="F50" s="46">
        <f>D50/12/G3</f>
        <v>2.8720796758946658</v>
      </c>
      <c r="G50" s="44">
        <v>3.1</v>
      </c>
    </row>
    <row r="51" spans="1:7" ht="19.2" customHeight="1" thickBot="1" x14ac:dyDescent="0.35">
      <c r="A51" s="64"/>
      <c r="B51" s="75" t="s">
        <v>27</v>
      </c>
      <c r="C51" s="65" t="s">
        <v>9</v>
      </c>
      <c r="D51" s="66">
        <f>D6+D17+D27+D32+D42+D50+D48</f>
        <v>3652633.64</v>
      </c>
      <c r="E51" s="67">
        <f>E6+E17+E27+E32+E42+E50</f>
        <v>19.947461573088177</v>
      </c>
      <c r="F51" s="67">
        <f>D51/G3/12</f>
        <v>20.552743866756696</v>
      </c>
      <c r="G51" s="67">
        <f>G6+G17+G27+G32+G42+G50+G48</f>
        <v>20.67</v>
      </c>
    </row>
    <row r="52" spans="1:7" ht="16.2" thickBot="1" x14ac:dyDescent="0.35">
      <c r="A52" s="19">
        <v>9</v>
      </c>
      <c r="B52" s="76" t="s">
        <v>25</v>
      </c>
      <c r="C52" s="58"/>
      <c r="D52" s="44">
        <v>58860</v>
      </c>
      <c r="E52" s="59">
        <f>D52/12/G3</f>
        <v>0.33119513841998649</v>
      </c>
      <c r="F52" s="46">
        <f>D52/12/G3</f>
        <v>0.33119513841998649</v>
      </c>
      <c r="G52" s="60">
        <v>0.27</v>
      </c>
    </row>
    <row r="53" spans="1:7" ht="16.2" hidden="1" thickBot="1" x14ac:dyDescent="0.35">
      <c r="A53" s="9"/>
      <c r="B53" s="34"/>
      <c r="C53" s="45"/>
      <c r="D53" s="57"/>
      <c r="E53" s="61"/>
      <c r="F53" s="57"/>
      <c r="G53" s="62"/>
    </row>
    <row r="54" spans="1:7" ht="21" customHeight="1" thickBot="1" x14ac:dyDescent="0.35">
      <c r="A54" s="14">
        <v>8</v>
      </c>
      <c r="B54" s="44" t="s">
        <v>19</v>
      </c>
      <c r="C54" s="41"/>
      <c r="D54" s="34">
        <v>126200</v>
      </c>
      <c r="E54" s="36">
        <f>D54/12/G3</f>
        <v>0.71010578437992344</v>
      </c>
      <c r="F54" s="36">
        <f>D54/12/G3</f>
        <v>0.71010578437992344</v>
      </c>
      <c r="G54" s="34">
        <v>0.6</v>
      </c>
    </row>
    <row r="55" spans="1:7" ht="21" customHeight="1" thickBot="1" x14ac:dyDescent="0.35">
      <c r="A55" s="9">
        <v>9</v>
      </c>
      <c r="B55" s="63" t="s">
        <v>20</v>
      </c>
      <c r="C55" s="57" t="s">
        <v>11</v>
      </c>
      <c r="D55" s="44">
        <v>44430</v>
      </c>
      <c r="E55" s="46">
        <v>0.3</v>
      </c>
      <c r="F55" s="46">
        <f>D55/G3/12</f>
        <v>0.25</v>
      </c>
      <c r="G55" s="44">
        <v>0.3</v>
      </c>
    </row>
    <row r="56" spans="1:7" ht="18.600000000000001" customHeight="1" thickBot="1" x14ac:dyDescent="0.35">
      <c r="A56" s="64"/>
      <c r="B56" s="68" t="s">
        <v>10</v>
      </c>
      <c r="C56" s="65" t="s">
        <v>11</v>
      </c>
      <c r="D56" s="66">
        <f>D51+D54+D52+D55</f>
        <v>3882123.64</v>
      </c>
      <c r="E56" s="67">
        <f>E51+E54+E55</f>
        <v>20.957567357468101</v>
      </c>
      <c r="F56" s="67">
        <f>F6+F17+F27+F32+F42+F48+F50+F52+F54+F55</f>
        <v>21.844044789556602</v>
      </c>
      <c r="G56" s="67">
        <f>G51+G54+G55+G52</f>
        <v>21.840000000000003</v>
      </c>
    </row>
    <row r="57" spans="1:7" x14ac:dyDescent="0.25">
      <c r="E57" s="20"/>
    </row>
  </sheetData>
  <phoneticPr fontId="0" type="noConversion"/>
  <pageMargins left="0.23622047244094491" right="0.23622047244094491" top="0.74803149606299213" bottom="0.74803149606299213" header="0.31496062992125984" footer="0.31496062992125984"/>
  <pageSetup paperSize="9" scale="74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2019-03-20T08:34:21Z</cp:lastPrinted>
  <dcterms:created xsi:type="dcterms:W3CDTF">2011-07-12T11:42:04Z</dcterms:created>
  <dcterms:modified xsi:type="dcterms:W3CDTF">2019-03-20T08:35:01Z</dcterms:modified>
</cp:coreProperties>
</file>